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sbu\Desktop\"/>
    </mc:Choice>
  </mc:AlternateContent>
  <xr:revisionPtr revIDLastSave="0" documentId="13_ncr:1_{139E5377-488B-413B-B11E-59F7812141BE}" xr6:coauthVersionLast="47" xr6:coauthVersionMax="47" xr10:uidLastSave="{00000000-0000-0000-0000-000000000000}"/>
  <bookViews>
    <workbookView xWindow="28680" yWindow="-120" windowWidth="29040" windowHeight="15840" xr2:uid="{74B1FBF7-0662-44D9-9995-DA0CB2363C04}"/>
  </bookViews>
  <sheets>
    <sheet name="Wybrane dane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E30" i="1"/>
  <c r="D8" i="1"/>
  <c r="E31" i="1"/>
  <c r="E22" i="1"/>
  <c r="D22" i="1"/>
  <c r="E21" i="1"/>
  <c r="E26" i="1" s="1"/>
  <c r="E27" i="1" s="1"/>
  <c r="D21" i="1"/>
  <c r="D26" i="1" s="1"/>
  <c r="D27" i="1" s="1"/>
  <c r="E20" i="1"/>
  <c r="G20" i="1" s="1"/>
  <c r="D20" i="1"/>
  <c r="F20" i="1" s="1"/>
  <c r="E19" i="1"/>
  <c r="G19" i="1" s="1"/>
  <c r="D19" i="1"/>
  <c r="F19" i="1" s="1"/>
  <c r="E18" i="1"/>
  <c r="G18" i="1" s="1"/>
  <c r="D18" i="1"/>
  <c r="F18" i="1" s="1"/>
  <c r="E16" i="1"/>
  <c r="G16" i="1" s="1"/>
  <c r="D16" i="1"/>
  <c r="F16" i="1" s="1"/>
  <c r="F15" i="1"/>
  <c r="E14" i="1"/>
  <c r="G14" i="1" s="1"/>
  <c r="D14" i="1"/>
  <c r="F14" i="1" s="1"/>
  <c r="E13" i="1"/>
  <c r="G13" i="1" s="1"/>
  <c r="D13" i="1"/>
  <c r="F13" i="1" s="1"/>
  <c r="E12" i="1"/>
  <c r="G12" i="1" s="1"/>
  <c r="D12" i="1"/>
  <c r="F12" i="1" s="1"/>
  <c r="E11" i="1"/>
  <c r="G11" i="1" s="1"/>
  <c r="D11" i="1"/>
  <c r="F11" i="1" s="1"/>
  <c r="E10" i="1"/>
  <c r="D10" i="1"/>
  <c r="E9" i="1"/>
  <c r="D9" i="1"/>
  <c r="D15" i="1"/>
  <c r="E7" i="1"/>
  <c r="E24" i="1" s="1"/>
  <c r="E25" i="1" s="1"/>
  <c r="D7" i="1"/>
  <c r="F7" i="1" s="1"/>
  <c r="F24" i="1" s="1"/>
  <c r="F25" i="1" s="1"/>
  <c r="E6" i="1"/>
  <c r="G6" i="1" s="1"/>
  <c r="D6" i="1"/>
  <c r="F6" i="1" s="1"/>
  <c r="E5" i="1"/>
  <c r="G5" i="1" s="1"/>
  <c r="D5" i="1"/>
  <c r="F5" i="1" s="1"/>
  <c r="E4" i="1"/>
  <c r="G4" i="1" s="1"/>
  <c r="D4" i="1"/>
  <c r="F4" i="1" s="1"/>
  <c r="G3" i="1"/>
  <c r="G10" i="1" s="1"/>
  <c r="F3" i="1"/>
  <c r="F10" i="1" s="1"/>
  <c r="G2" i="1"/>
  <c r="G9" i="1" s="1"/>
  <c r="F2" i="1"/>
  <c r="F9" i="1" s="1"/>
  <c r="G7" i="1" l="1"/>
  <c r="G24" i="1" s="1"/>
  <c r="G25" i="1" s="1"/>
  <c r="F21" i="1"/>
  <c r="F26" i="1" s="1"/>
  <c r="F27" i="1" s="1"/>
  <c r="D24" i="1"/>
  <c r="D25" i="1" s="1"/>
  <c r="G21" i="1"/>
  <c r="G26" i="1" s="1"/>
  <c r="G27" i="1" s="1"/>
</calcChain>
</file>

<file path=xl/sharedStrings.xml><?xml version="1.0" encoding="utf-8"?>
<sst xmlns="http://schemas.openxmlformats.org/spreadsheetml/2006/main" count="36" uniqueCount="35">
  <si>
    <t xml:space="preserve"> tys. EUR</t>
  </si>
  <si>
    <t>SKONSOLIDOWANE WYBRANE DANE FINANSOWE - SPRAWOZDANIE Z CAŁKOWITYCH DOCHODÓW ZA OKRES</t>
  </si>
  <si>
    <t xml:space="preserve"> 31.12.2023</t>
  </si>
  <si>
    <t xml:space="preserve"> 31.12.2022</t>
  </si>
  <si>
    <t xml:space="preserve"> I. Przychody ze sprzedaży i pozostałe operacyjne</t>
  </si>
  <si>
    <t xml:space="preserve"> II. Zysk (strata) z działalności operacyjnej</t>
  </si>
  <si>
    <t xml:space="preserve"> III. Zysk (strata) brutto</t>
  </si>
  <si>
    <t xml:space="preserve"> IV. Zysk (strata) netto</t>
  </si>
  <si>
    <t>SKONSOLIDOWANE WYBRANE DANE FINANSOWE - SPRAWOZDANIE Z PRZEPŁYWÓW PIENIĘŻNYCH ZA OKRES</t>
  </si>
  <si>
    <t xml:space="preserve"> V. Przepływy pieniężne netto z działalności operacyjnej</t>
  </si>
  <si>
    <t xml:space="preserve"> VI. Przepływy pieniężne netto z działalności inwestycyjnej</t>
  </si>
  <si>
    <t xml:space="preserve"> VII. Przepływy pieniężne netto z działalności finansowej</t>
  </si>
  <si>
    <t xml:space="preserve"> VIII. Przepływy pieniężne netto, razem</t>
  </si>
  <si>
    <t>SKONSOLIDOWANE WYBRANE DANE FINANSOWE - SPRAWOZDANIE Z SYTUACJI FINANSOWEJ NA DZIEŃ</t>
  </si>
  <si>
    <t>sprawozdanie z całkowitych dochodów  i sprawozdanie z przepływów pieniężnych - kurs NBP średni z okresu</t>
  </si>
  <si>
    <r>
      <t xml:space="preserve">end of month </t>
    </r>
    <r>
      <rPr>
        <b/>
        <sz val="9"/>
        <rFont val="Aptos Narrow"/>
        <family val="2"/>
        <charset val="238"/>
        <scheme val="minor"/>
      </rPr>
      <t>2023</t>
    </r>
  </si>
  <si>
    <t>I</t>
  </si>
  <si>
    <t>II</t>
  </si>
  <si>
    <t>III</t>
  </si>
  <si>
    <t>IV</t>
  </si>
  <si>
    <t>1 EUR</t>
  </si>
  <si>
    <t>Kurs EUR/PLN</t>
  </si>
  <si>
    <t xml:space="preserve"> XVII. Wartość księgowa na jedną akcję (w PLN/EUR)</t>
  </si>
  <si>
    <t xml:space="preserve"> tys. PLN</t>
  </si>
  <si>
    <t xml:space="preserve"> IX. Zobowiązania i rezerwy na zobowiązania</t>
  </si>
  <si>
    <t xml:space="preserve"> X. Zobowiązania długoterminowe</t>
  </si>
  <si>
    <t xml:space="preserve"> XI. Zobowiązania krótkoterminowe</t>
  </si>
  <si>
    <t xml:space="preserve"> XII. Kapitał własny</t>
  </si>
  <si>
    <t xml:space="preserve"> XIII. Kapitał podstawowy</t>
  </si>
  <si>
    <t xml:space="preserve"> XIV. Liczba akcji (w szt.)</t>
  </si>
  <si>
    <t xml:space="preserve"> XV. Zysk (strata) na jedną akcję zwykłą (w PLN/ EUR)</t>
  </si>
  <si>
    <t xml:space="preserve"> XVI. Rozwodniony zysk (strata) na jedną akcję zwykłą (w PLN/EUR)</t>
  </si>
  <si>
    <t xml:space="preserve"> XVIII. Rozwodniona wartość księgowa na jedną akcję (w PLN/EUR)</t>
  </si>
  <si>
    <t xml:space="preserve"> XIX. Zadeklarowana lub wypłacona dywidenda na jedną akcję (w PLN/EUR)</t>
  </si>
  <si>
    <t>sprawozdanie z sytuacji finansowej- kurs NBP z ostatniego dnia okresu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</si>
</sst>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dd\.mm\.yyyy;@"/>
    <numFmt numFmtId="166" formatCode="0.0000"/>
  </numFmts>
  <fonts count="8" x14ac:knownFonts="1"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9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Lato"/>
      <family val="2"/>
      <charset val="238"/>
    </font>
    <font>
      <b/>
      <sz val="9"/>
      <color theme="0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394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0" applyFont="1" applyFill="1"/>
    <xf numFmtId="14" fontId="2" fillId="2" borderId="0" xfId="1" applyNumberFormat="1" applyFont="1" applyFill="1"/>
    <xf numFmtId="3" fontId="2" fillId="2" borderId="0" xfId="1" applyNumberFormat="1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4" fontId="6" fillId="2" borderId="1" xfId="1" applyNumberFormat="1" applyFont="1" applyFill="1" applyBorder="1" applyAlignment="1">
      <alignment wrapText="1"/>
    </xf>
    <xf numFmtId="3" fontId="6" fillId="2" borderId="1" xfId="2" applyNumberFormat="1" applyFont="1" applyFill="1" applyBorder="1" applyAlignment="1">
      <alignment horizontal="right" wrapText="1"/>
    </xf>
    <xf numFmtId="3" fontId="6" fillId="2" borderId="1" xfId="0" applyNumberFormat="1" applyFont="1" applyFill="1" applyBorder="1"/>
    <xf numFmtId="4" fontId="6" fillId="2" borderId="1" xfId="2" applyNumberFormat="1" applyFont="1" applyFill="1" applyBorder="1" applyAlignment="1">
      <alignment horizontal="right" wrapText="1"/>
    </xf>
    <xf numFmtId="4" fontId="6" fillId="2" borderId="0" xfId="1" applyNumberFormat="1" applyFont="1" applyFill="1" applyAlignment="1">
      <alignment wrapText="1"/>
    </xf>
    <xf numFmtId="4" fontId="6" fillId="2" borderId="0" xfId="2" applyNumberFormat="1" applyFont="1" applyFill="1" applyBorder="1" applyAlignment="1">
      <alignment horizontal="right" wrapText="1"/>
    </xf>
    <xf numFmtId="3" fontId="6" fillId="2" borderId="0" xfId="1" applyNumberFormat="1" applyFont="1" applyFill="1"/>
    <xf numFmtId="166" fontId="6" fillId="2" borderId="1" xfId="1" applyNumberFormat="1" applyFont="1" applyFill="1" applyBorder="1"/>
    <xf numFmtId="14" fontId="7" fillId="3" borderId="1" xfId="1" applyNumberFormat="1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 wrapText="1"/>
    </xf>
    <xf numFmtId="14" fontId="7" fillId="3" borderId="1" xfId="2" applyNumberFormat="1" applyFont="1" applyFill="1" applyBorder="1" applyAlignment="1">
      <alignment horizontal="center" vertical="center" wrapText="1"/>
    </xf>
    <xf numFmtId="165" fontId="7" fillId="3" borderId="1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4" fontId="7" fillId="3" borderId="1" xfId="1" applyNumberFormat="1" applyFont="1" applyFill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horizontal="center" wrapText="1"/>
    </xf>
    <xf numFmtId="4" fontId="6" fillId="2" borderId="4" xfId="1" applyNumberFormat="1" applyFont="1" applyFill="1" applyBorder="1" applyAlignment="1">
      <alignment horizontal="center" wrapText="1"/>
    </xf>
    <xf numFmtId="3" fontId="6" fillId="2" borderId="3" xfId="2" applyNumberFormat="1" applyFont="1" applyFill="1" applyBorder="1" applyAlignment="1">
      <alignment horizontal="center" wrapText="1"/>
    </xf>
    <xf numFmtId="3" fontId="6" fillId="2" borderId="4" xfId="2" applyNumberFormat="1" applyFont="1" applyFill="1" applyBorder="1" applyAlignment="1">
      <alignment horizontal="center" wrapText="1"/>
    </xf>
    <xf numFmtId="4" fontId="6" fillId="2" borderId="2" xfId="1" applyNumberFormat="1" applyFont="1" applyFill="1" applyBorder="1" applyAlignment="1">
      <alignment horizontal="center" wrapText="1"/>
    </xf>
    <xf numFmtId="4" fontId="6" fillId="2" borderId="0" xfId="1" applyNumberFormat="1" applyFont="1" applyFill="1" applyAlignment="1">
      <alignment horizontal="center" wrapText="1"/>
    </xf>
    <xf numFmtId="4" fontId="6" fillId="2" borderId="1" xfId="1" applyNumberFormat="1" applyFont="1" applyFill="1" applyBorder="1" applyAlignment="1">
      <alignment horizontal="center" wrapText="1"/>
    </xf>
    <xf numFmtId="4" fontId="7" fillId="3" borderId="1" xfId="1" applyNumberFormat="1" applyFont="1" applyFill="1" applyBorder="1" applyAlignment="1">
      <alignment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wrapText="1"/>
    </xf>
    <xf numFmtId="14" fontId="7" fillId="3" borderId="1" xfId="2" applyNumberFormat="1" applyFont="1" applyFill="1" applyBorder="1" applyAlignment="1">
      <alignment horizontal="center" vertical="center" wrapText="1"/>
    </xf>
  </cellXfs>
  <cellStyles count="3">
    <cellStyle name="Dziesiętny 3" xfId="2" xr:uid="{E181FA0B-BFFD-4A5C-BBD9-528C8BFECC92}"/>
    <cellStyle name="Normalny" xfId="0" builtinId="0"/>
    <cellStyle name="Normalny 4" xfId="1" xr:uid="{76A6BE9D-3202-4608-93D8-84DBB06BB5C3}"/>
  </cellStyles>
  <dxfs count="0"/>
  <tableStyles count="0" defaultTableStyle="TableStyleMedium2" defaultPivotStyle="PivotStyleLight16"/>
  <colors>
    <mruColors>
      <color rgb="FF3639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sbu\Desktop\ROCZNE%20Sprawozdania%20finansowe\SPRAWOZDANIE%20ROCZNE%20_%202023_%20KOMPLET\!!!%20ROCZNE%20SKONSOLIDOWANE_2023\v%209%20SF%20skonsolidowane%20Resbud%20%202023.xlsx" TargetMode="External"/><Relationship Id="rId1" Type="http://schemas.openxmlformats.org/officeDocument/2006/relationships/externalLinkPath" Target="ROCZNE%20Sprawozdania%20finansowe/SPRAWOZDANIE%20ROCZNE%20_%202023_%20KOMPLET/!!!%20ROCZNE%20SKONSOLIDOWANE_2023/v%209%20SF%20skonsolidowane%20Resbud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ybrane dane "/>
      <sheetName val="Bilans"/>
      <sheetName val="RZiS"/>
      <sheetName val="ZZwK"/>
      <sheetName val="CF"/>
      <sheetName val="Lista not"/>
      <sheetName val="Nota 1"/>
      <sheetName val="Nota 2"/>
      <sheetName val="Nota 3"/>
      <sheetName val="Nota 4"/>
      <sheetName val="Nota 5"/>
      <sheetName val="Nota 6"/>
      <sheetName val="Nota 6.1"/>
      <sheetName val="Nota 6a"/>
      <sheetName val="Nota 6b"/>
      <sheetName val="Nota 6c"/>
      <sheetName val="Nota 6d"/>
      <sheetName val="Nota 6e"/>
      <sheetName val="Nota 7"/>
      <sheetName val="Nota 8"/>
      <sheetName val="Nota 8a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 "/>
      <sheetName val="Nota 18"/>
      <sheetName val="Nota 19 "/>
      <sheetName val="Nota 20"/>
      <sheetName val="Nota 21"/>
    </sheetNames>
    <sheetDataSet>
      <sheetData sheetId="0"/>
      <sheetData sheetId="1">
        <row r="22">
          <cell r="C22">
            <v>277031</v>
          </cell>
          <cell r="D22">
            <v>150893</v>
          </cell>
        </row>
        <row r="24">
          <cell r="C24">
            <v>159301</v>
          </cell>
          <cell r="D24">
            <v>159301</v>
          </cell>
        </row>
        <row r="31">
          <cell r="C31">
            <v>122369</v>
          </cell>
          <cell r="D31">
            <v>22301</v>
          </cell>
        </row>
        <row r="37">
          <cell r="C37">
            <v>49248</v>
          </cell>
          <cell r="D37">
            <v>178005</v>
          </cell>
        </row>
      </sheetData>
      <sheetData sheetId="2">
        <row r="4">
          <cell r="C4">
            <v>41641</v>
          </cell>
          <cell r="D4">
            <v>291789</v>
          </cell>
        </row>
        <row r="5">
          <cell r="C5">
            <v>5231</v>
          </cell>
          <cell r="D5">
            <v>3064</v>
          </cell>
        </row>
        <row r="16">
          <cell r="C16">
            <v>2352</v>
          </cell>
          <cell r="D16">
            <v>10080</v>
          </cell>
        </row>
        <row r="19">
          <cell r="C19">
            <v>18672</v>
          </cell>
          <cell r="D19">
            <v>9465</v>
          </cell>
        </row>
        <row r="24">
          <cell r="C24">
            <v>23069</v>
          </cell>
          <cell r="D24">
            <v>6486</v>
          </cell>
        </row>
      </sheetData>
      <sheetData sheetId="3"/>
      <sheetData sheetId="4">
        <row r="17">
          <cell r="C17">
            <v>161949</v>
          </cell>
          <cell r="D17">
            <v>-79584</v>
          </cell>
        </row>
        <row r="25">
          <cell r="C25">
            <v>-151307</v>
          </cell>
          <cell r="D25">
            <v>24867</v>
          </cell>
        </row>
        <row r="32">
          <cell r="C32">
            <v>-3985</v>
          </cell>
          <cell r="D32">
            <v>41382</v>
          </cell>
        </row>
        <row r="33">
          <cell r="C33">
            <v>6657</v>
          </cell>
          <cell r="D33">
            <v>-13335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2C3B-DF38-4C19-9F15-5543311B3393}">
  <sheetPr>
    <tabColor rgb="FF92D050"/>
  </sheetPr>
  <dimension ref="A1:IR46"/>
  <sheetViews>
    <sheetView tabSelected="1" topLeftCell="C1" zoomScale="115" zoomScaleNormal="115" workbookViewId="0">
      <selection activeCell="H33" sqref="H33"/>
    </sheetView>
  </sheetViews>
  <sheetFormatPr defaultRowHeight="14.4" x14ac:dyDescent="0.3"/>
  <cols>
    <col min="1" max="2" width="0" style="2" hidden="1" customWidth="1"/>
    <col min="3" max="3" width="57.6640625" style="2" customWidth="1"/>
    <col min="4" max="6" width="15.77734375" style="2" customWidth="1"/>
    <col min="7" max="7" width="15.77734375" style="5" customWidth="1"/>
    <col min="8" max="8" width="10.109375" style="2" bestFit="1" customWidth="1"/>
    <col min="9" max="241" width="8.88671875" style="2"/>
    <col min="242" max="243" width="0" style="2" hidden="1" customWidth="1"/>
    <col min="244" max="244" width="49.5546875" style="2" bestFit="1" customWidth="1"/>
    <col min="245" max="245" width="10.5546875" style="2" customWidth="1"/>
    <col min="246" max="246" width="10.44140625" style="2" bestFit="1" customWidth="1"/>
    <col min="247" max="248" width="10.5546875" style="2" customWidth="1"/>
    <col min="249" max="249" width="10.44140625" style="2" bestFit="1" customWidth="1"/>
    <col min="250" max="250" width="10.5546875" style="2" customWidth="1"/>
    <col min="251" max="251" width="0" style="2" hidden="1" customWidth="1"/>
    <col min="252" max="252" width="8.88671875" style="2"/>
    <col min="253" max="16384" width="8.88671875" style="3"/>
  </cols>
  <sheetData>
    <row r="1" spans="3:252" x14ac:dyDescent="0.3">
      <c r="C1" s="1"/>
      <c r="D1" s="26" t="s">
        <v>23</v>
      </c>
      <c r="E1" s="27"/>
      <c r="F1" s="28" t="s">
        <v>0</v>
      </c>
      <c r="G1" s="28"/>
      <c r="IO1" s="3"/>
      <c r="IP1" s="3"/>
      <c r="IQ1" s="3"/>
      <c r="IR1" s="3"/>
    </row>
    <row r="2" spans="3:252" ht="19.95" customHeight="1" x14ac:dyDescent="0.3">
      <c r="C2" s="29" t="s">
        <v>1</v>
      </c>
      <c r="D2" s="16">
        <v>44927</v>
      </c>
      <c r="E2" s="16">
        <v>44562</v>
      </c>
      <c r="F2" s="16">
        <f>D2</f>
        <v>44927</v>
      </c>
      <c r="G2" s="16">
        <f>E2</f>
        <v>44562</v>
      </c>
      <c r="IK2" s="3"/>
      <c r="IL2" s="3"/>
      <c r="IM2" s="3"/>
      <c r="IN2" s="3"/>
      <c r="IO2" s="3"/>
      <c r="IP2" s="3"/>
      <c r="IQ2" s="3"/>
      <c r="IR2" s="3"/>
    </row>
    <row r="3" spans="3:252" ht="19.95" customHeight="1" x14ac:dyDescent="0.3">
      <c r="C3" s="29"/>
      <c r="D3" s="17" t="s">
        <v>2</v>
      </c>
      <c r="E3" s="17" t="s">
        <v>3</v>
      </c>
      <c r="F3" s="16" t="str">
        <f>D3</f>
        <v xml:space="preserve"> 31.12.2023</v>
      </c>
      <c r="G3" s="16" t="str">
        <f>E3</f>
        <v xml:space="preserve"> 31.12.2022</v>
      </c>
      <c r="IK3" s="3"/>
      <c r="IL3" s="3"/>
      <c r="IM3" s="3"/>
      <c r="IN3" s="3"/>
      <c r="IO3" s="3"/>
      <c r="IP3" s="3"/>
      <c r="IQ3" s="3"/>
      <c r="IR3" s="3"/>
    </row>
    <row r="4" spans="3:252" ht="19.8" customHeight="1" x14ac:dyDescent="0.35">
      <c r="C4" s="8" t="s">
        <v>4</v>
      </c>
      <c r="D4" s="9">
        <f>[1]RZiS!C4+[1]RZiS!C5</f>
        <v>46872</v>
      </c>
      <c r="E4" s="9">
        <f>[1]RZiS!D4+[1]RZiS!D5</f>
        <v>294853</v>
      </c>
      <c r="F4" s="9">
        <f>D4/$D$32</f>
        <v>10350.675735359066</v>
      </c>
      <c r="G4" s="9">
        <f>E4/$E$32</f>
        <v>64222.735292195772</v>
      </c>
      <c r="IK4" s="3"/>
      <c r="IL4" s="3"/>
      <c r="IM4" s="3"/>
      <c r="IN4" s="3"/>
      <c r="IO4" s="3"/>
      <c r="IP4" s="3"/>
      <c r="IQ4" s="3"/>
      <c r="IR4" s="3"/>
    </row>
    <row r="5" spans="3:252" ht="19.8" customHeight="1" x14ac:dyDescent="0.35">
      <c r="C5" s="8" t="s">
        <v>5</v>
      </c>
      <c r="D5" s="9">
        <f>[1]RZiS!C16</f>
        <v>2352</v>
      </c>
      <c r="E5" s="9">
        <f>[1]RZiS!D16</f>
        <v>10080</v>
      </c>
      <c r="F5" s="9">
        <f>D5/$D$32</f>
        <v>519.38874657715746</v>
      </c>
      <c r="G5" s="9">
        <f>E5/$E$32</f>
        <v>2195.5522641632724</v>
      </c>
      <c r="IK5" s="3"/>
      <c r="IL5" s="3"/>
      <c r="IM5" s="3"/>
      <c r="IN5" s="3"/>
      <c r="IO5" s="3"/>
      <c r="IP5" s="3"/>
      <c r="IQ5" s="3"/>
      <c r="IR5" s="3"/>
    </row>
    <row r="6" spans="3:252" ht="19.8" customHeight="1" x14ac:dyDescent="0.3">
      <c r="C6" s="8" t="s">
        <v>6</v>
      </c>
      <c r="D6" s="9">
        <f>[1]RZiS!C19</f>
        <v>18672</v>
      </c>
      <c r="E6" s="9">
        <f>[1]RZiS!D19</f>
        <v>9465</v>
      </c>
      <c r="F6" s="9">
        <f>D6/$D$32</f>
        <v>4123.3106616023315</v>
      </c>
      <c r="G6" s="9">
        <f>E6/$E$32</f>
        <v>2061.5974385223585</v>
      </c>
      <c r="IK6" s="3"/>
      <c r="IL6" s="3"/>
      <c r="IM6" s="3"/>
      <c r="IN6" s="3"/>
      <c r="IO6" s="3"/>
      <c r="IP6" s="3"/>
      <c r="IQ6" s="3"/>
      <c r="IR6" s="3"/>
    </row>
    <row r="7" spans="3:252" ht="19.8" customHeight="1" x14ac:dyDescent="0.3">
      <c r="C7" s="8" t="s">
        <v>7</v>
      </c>
      <c r="D7" s="9">
        <f>[1]RZiS!C24</f>
        <v>23069</v>
      </c>
      <c r="E7" s="9">
        <f>[1]RZiS!D24</f>
        <v>6486</v>
      </c>
      <c r="F7" s="9">
        <f>D7/$D$32</f>
        <v>5094.2937903012098</v>
      </c>
      <c r="G7" s="9">
        <f>E7/$E$32</f>
        <v>1412.7333318812484</v>
      </c>
      <c r="IK7" s="3"/>
      <c r="IL7" s="3"/>
      <c r="IM7" s="3"/>
      <c r="IN7" s="3"/>
      <c r="IO7" s="3"/>
      <c r="IP7" s="3"/>
      <c r="IQ7" s="3"/>
      <c r="IR7" s="3"/>
    </row>
    <row r="8" spans="3:252" x14ac:dyDescent="0.3">
      <c r="C8" s="8"/>
      <c r="D8" s="24" t="str">
        <f>D1</f>
        <v xml:space="preserve"> tys. PLN</v>
      </c>
      <c r="E8" s="25"/>
      <c r="F8" s="22" t="s">
        <v>0</v>
      </c>
      <c r="G8" s="23"/>
      <c r="IK8" s="3"/>
      <c r="IL8" s="3"/>
      <c r="IM8" s="3"/>
      <c r="IN8" s="3"/>
      <c r="IO8" s="3"/>
      <c r="IP8" s="3"/>
      <c r="IQ8" s="3"/>
      <c r="IR8" s="3"/>
    </row>
    <row r="9" spans="3:252" ht="19.95" customHeight="1" x14ac:dyDescent="0.3">
      <c r="C9" s="21" t="s">
        <v>8</v>
      </c>
      <c r="D9" s="18">
        <f>D2</f>
        <v>44927</v>
      </c>
      <c r="E9" s="18">
        <f t="shared" ref="E9:G10" si="0">E2</f>
        <v>44562</v>
      </c>
      <c r="F9" s="18">
        <f t="shared" si="0"/>
        <v>44927</v>
      </c>
      <c r="G9" s="18">
        <f t="shared" si="0"/>
        <v>44562</v>
      </c>
      <c r="IK9" s="3"/>
      <c r="IL9" s="3"/>
      <c r="IM9" s="3"/>
      <c r="IN9" s="3"/>
      <c r="IO9" s="3"/>
      <c r="IP9" s="3"/>
      <c r="IQ9" s="3"/>
      <c r="IR9" s="3"/>
    </row>
    <row r="10" spans="3:252" ht="19.95" customHeight="1" x14ac:dyDescent="0.3">
      <c r="C10" s="21"/>
      <c r="D10" s="18" t="str">
        <f>D3</f>
        <v xml:space="preserve"> 31.12.2023</v>
      </c>
      <c r="E10" s="18" t="str">
        <f t="shared" si="0"/>
        <v xml:space="preserve"> 31.12.2022</v>
      </c>
      <c r="F10" s="18" t="str">
        <f t="shared" si="0"/>
        <v xml:space="preserve"> 31.12.2023</v>
      </c>
      <c r="G10" s="18" t="str">
        <f t="shared" si="0"/>
        <v xml:space="preserve"> 31.12.2022</v>
      </c>
      <c r="IK10" s="3"/>
      <c r="IL10" s="3"/>
      <c r="IM10" s="3"/>
      <c r="IN10" s="3"/>
      <c r="IO10" s="3"/>
      <c r="IP10" s="3"/>
      <c r="IQ10" s="3"/>
      <c r="IR10" s="3"/>
    </row>
    <row r="11" spans="3:252" ht="19.8" customHeight="1" x14ac:dyDescent="0.35">
      <c r="C11" s="8" t="s">
        <v>9</v>
      </c>
      <c r="D11" s="9">
        <f>[1]CF!C17</f>
        <v>161949</v>
      </c>
      <c r="E11" s="9">
        <f>[1]CF!D17</f>
        <v>-79584</v>
      </c>
      <c r="F11" s="9">
        <f>D11/$D$32</f>
        <v>35762.962635809556</v>
      </c>
      <c r="G11" s="9">
        <f>E11/$E$32</f>
        <v>-17334.407876108122</v>
      </c>
      <c r="IK11" s="3"/>
      <c r="IL11" s="3"/>
      <c r="IM11" s="3"/>
      <c r="IN11" s="3"/>
      <c r="IO11" s="3"/>
      <c r="IP11" s="3"/>
      <c r="IQ11" s="3"/>
      <c r="IR11" s="3"/>
    </row>
    <row r="12" spans="3:252" ht="19.8" customHeight="1" x14ac:dyDescent="0.35">
      <c r="C12" s="8" t="s">
        <v>10</v>
      </c>
      <c r="D12" s="9">
        <f>[1]CF!C25</f>
        <v>-151307</v>
      </c>
      <c r="E12" s="9">
        <f>[1]CF!D25</f>
        <v>24867</v>
      </c>
      <c r="F12" s="9">
        <f>D12/$D$32</f>
        <v>-33412.905220386885</v>
      </c>
      <c r="G12" s="9">
        <f>E12/$E$32</f>
        <v>5416.3490231099304</v>
      </c>
      <c r="IK12" s="3"/>
      <c r="IL12" s="3"/>
      <c r="IM12" s="3"/>
      <c r="IN12" s="3"/>
      <c r="IO12" s="3"/>
      <c r="IP12" s="3"/>
      <c r="IQ12" s="3"/>
      <c r="IR12" s="3"/>
    </row>
    <row r="13" spans="3:252" ht="19.8" customHeight="1" x14ac:dyDescent="0.35">
      <c r="C13" s="8" t="s">
        <v>11</v>
      </c>
      <c r="D13" s="9">
        <f>[1]CF!C32</f>
        <v>-3985</v>
      </c>
      <c r="E13" s="9">
        <f>[1]CF!D32</f>
        <v>41382</v>
      </c>
      <c r="F13" s="9">
        <f>D13/$D$32</f>
        <v>-880.00176662838965</v>
      </c>
      <c r="G13" s="9">
        <f>E13/$E$32</f>
        <v>9013.5261701988638</v>
      </c>
      <c r="IO13" s="3"/>
      <c r="IP13" s="3"/>
      <c r="IQ13" s="3"/>
      <c r="IR13" s="3"/>
    </row>
    <row r="14" spans="3:252" ht="19.8" customHeight="1" x14ac:dyDescent="0.35">
      <c r="C14" s="8" t="s">
        <v>12</v>
      </c>
      <c r="D14" s="9">
        <f>[1]CF!C33</f>
        <v>6657</v>
      </c>
      <c r="E14" s="9">
        <f>[1]CF!D33</f>
        <v>-13335</v>
      </c>
      <c r="F14" s="9">
        <f>D14/$D$32</f>
        <v>1470.0556487942761</v>
      </c>
      <c r="G14" s="9">
        <f>E14/$E$32</f>
        <v>-2904.532682799329</v>
      </c>
      <c r="IO14" s="3"/>
      <c r="IP14" s="3"/>
      <c r="IQ14" s="3"/>
      <c r="IR14" s="3"/>
    </row>
    <row r="15" spans="3:252" x14ac:dyDescent="0.3">
      <c r="C15" s="8"/>
      <c r="D15" s="31" t="str">
        <f>D8</f>
        <v xml:space="preserve"> tys. PLN</v>
      </c>
      <c r="E15" s="31"/>
      <c r="F15" s="31" t="str">
        <f>F8</f>
        <v xml:space="preserve"> tys. EUR</v>
      </c>
      <c r="G15" s="31"/>
    </row>
    <row r="16" spans="3:252" ht="19.95" customHeight="1" x14ac:dyDescent="0.3">
      <c r="C16" s="29" t="s">
        <v>13</v>
      </c>
      <c r="D16" s="32" t="str">
        <f>D3</f>
        <v xml:space="preserve"> 31.12.2023</v>
      </c>
      <c r="E16" s="32" t="str">
        <f>E3</f>
        <v xml:space="preserve"> 31.12.2022</v>
      </c>
      <c r="F16" s="32" t="str">
        <f>D16</f>
        <v xml:space="preserve"> 31.12.2023</v>
      </c>
      <c r="G16" s="32" t="str">
        <f>E16</f>
        <v xml:space="preserve"> 31.12.2022</v>
      </c>
    </row>
    <row r="17" spans="3:252" ht="19.95" customHeight="1" x14ac:dyDescent="0.3">
      <c r="C17" s="29"/>
      <c r="D17" s="32"/>
      <c r="E17" s="32"/>
      <c r="F17" s="32"/>
      <c r="G17" s="32"/>
    </row>
    <row r="18" spans="3:252" ht="19.8" customHeight="1" x14ac:dyDescent="0.35">
      <c r="C18" s="8" t="s">
        <v>24</v>
      </c>
      <c r="D18" s="9">
        <f>[1]Bilans!C31+[1]Bilans!C37</f>
        <v>171617</v>
      </c>
      <c r="E18" s="9">
        <f>[1]Bilans!D31+[1]Bilans!D37</f>
        <v>200306</v>
      </c>
      <c r="F18" s="9">
        <f>D18/$D$33</f>
        <v>39470.331186752534</v>
      </c>
      <c r="G18" s="9">
        <f>E18/$E$33</f>
        <v>42710.07910616431</v>
      </c>
    </row>
    <row r="19" spans="3:252" ht="19.8" customHeight="1" x14ac:dyDescent="0.35">
      <c r="C19" s="8" t="s">
        <v>25</v>
      </c>
      <c r="D19" s="9">
        <f>[1]Bilans!C31</f>
        <v>122369</v>
      </c>
      <c r="E19" s="9">
        <f>[1]Bilans!D31</f>
        <v>22301</v>
      </c>
      <c r="F19" s="9">
        <f t="shared" ref="F19:F21" si="1">D19/$D$33</f>
        <v>28143.744250229993</v>
      </c>
      <c r="G19" s="9">
        <f t="shared" ref="G19:G21" si="2">E19/$E$33</f>
        <v>4755.1120492974269</v>
      </c>
    </row>
    <row r="20" spans="3:252" ht="19.8" customHeight="1" x14ac:dyDescent="0.35">
      <c r="C20" s="8" t="s">
        <v>26</v>
      </c>
      <c r="D20" s="9">
        <f>[1]Bilans!C37</f>
        <v>49248</v>
      </c>
      <c r="E20" s="9">
        <f>[1]Bilans!D37</f>
        <v>178005</v>
      </c>
      <c r="F20" s="9">
        <f t="shared" si="1"/>
        <v>11326.586936522539</v>
      </c>
      <c r="G20" s="9">
        <f t="shared" si="2"/>
        <v>37954.967056866888</v>
      </c>
    </row>
    <row r="21" spans="3:252" ht="19.8" customHeight="1" x14ac:dyDescent="0.35">
      <c r="C21" s="8" t="s">
        <v>27</v>
      </c>
      <c r="D21" s="9">
        <f>[1]Bilans!C22</f>
        <v>277031</v>
      </c>
      <c r="E21" s="9">
        <f>[1]Bilans!D22</f>
        <v>150893</v>
      </c>
      <c r="F21" s="9">
        <f t="shared" si="1"/>
        <v>63714.581416743335</v>
      </c>
      <c r="G21" s="9">
        <f t="shared" si="2"/>
        <v>32174.033561483189</v>
      </c>
    </row>
    <row r="22" spans="3:252" ht="19.8" customHeight="1" x14ac:dyDescent="0.35">
      <c r="C22" s="8" t="s">
        <v>28</v>
      </c>
      <c r="D22" s="9">
        <f>[1]Bilans!C24</f>
        <v>159301</v>
      </c>
      <c r="E22" s="9">
        <f>[1]Bilans!D24</f>
        <v>159301</v>
      </c>
      <c r="F22" s="9">
        <v>34704</v>
      </c>
      <c r="G22" s="9">
        <v>34704</v>
      </c>
    </row>
    <row r="23" spans="3:252" ht="19.8" customHeight="1" x14ac:dyDescent="0.35">
      <c r="C23" s="8" t="s">
        <v>29</v>
      </c>
      <c r="D23" s="10">
        <v>315493684</v>
      </c>
      <c r="E23" s="10">
        <v>315493684</v>
      </c>
      <c r="F23" s="9">
        <v>315493684</v>
      </c>
      <c r="G23" s="9">
        <v>315493684</v>
      </c>
    </row>
    <row r="24" spans="3:252" ht="19.8" customHeight="1" x14ac:dyDescent="0.35">
      <c r="C24" s="8" t="s">
        <v>30</v>
      </c>
      <c r="D24" s="11">
        <f>D7*1000/D23</f>
        <v>7.3120322751057037E-2</v>
      </c>
      <c r="E24" s="11">
        <f>E7*1000/E23</f>
        <v>2.0558256247056914E-2</v>
      </c>
      <c r="F24" s="11">
        <f>F7*1000/F23</f>
        <v>1.6147054754672079E-2</v>
      </c>
      <c r="G24" s="11">
        <f>G7*1000/G23</f>
        <v>4.4778498065946972E-3</v>
      </c>
    </row>
    <row r="25" spans="3:252" ht="19.8" customHeight="1" x14ac:dyDescent="0.35">
      <c r="C25" s="8" t="s">
        <v>31</v>
      </c>
      <c r="D25" s="11">
        <f>D24</f>
        <v>7.3120322751057037E-2</v>
      </c>
      <c r="E25" s="11">
        <f>E24</f>
        <v>2.0558256247056914E-2</v>
      </c>
      <c r="F25" s="11">
        <f>F24</f>
        <v>1.6147054754672079E-2</v>
      </c>
      <c r="G25" s="11">
        <f>G24</f>
        <v>4.4778498065946972E-3</v>
      </c>
    </row>
    <row r="26" spans="3:252" ht="19.8" customHeight="1" x14ac:dyDescent="0.35">
      <c r="C26" s="8" t="s">
        <v>22</v>
      </c>
      <c r="D26" s="11">
        <f>1000*D21/D23</f>
        <v>0.87808730903151777</v>
      </c>
      <c r="E26" s="11">
        <f>1000*E21/E23</f>
        <v>0.47827581866900387</v>
      </c>
      <c r="F26" s="11">
        <f>1000*F21/F23</f>
        <v>0.2019520029971292</v>
      </c>
      <c r="G26" s="11">
        <f>1000*G21/G23</f>
        <v>0.10197996090940188</v>
      </c>
    </row>
    <row r="27" spans="3:252" ht="19.8" customHeight="1" x14ac:dyDescent="0.35">
      <c r="C27" s="8" t="s">
        <v>32</v>
      </c>
      <c r="D27" s="11">
        <f>D26</f>
        <v>0.87808730903151777</v>
      </c>
      <c r="E27" s="11">
        <f>E26</f>
        <v>0.47827581866900387</v>
      </c>
      <c r="F27" s="11">
        <f>F26</f>
        <v>0.2019520029971292</v>
      </c>
      <c r="G27" s="11">
        <f>G26</f>
        <v>0.10197996090940188</v>
      </c>
    </row>
    <row r="28" spans="3:252" ht="19.8" customHeight="1" x14ac:dyDescent="0.35">
      <c r="C28" s="8" t="s">
        <v>33</v>
      </c>
      <c r="D28" s="11">
        <v>0</v>
      </c>
      <c r="E28" s="11">
        <v>0</v>
      </c>
      <c r="F28" s="11">
        <v>0</v>
      </c>
      <c r="G28" s="11">
        <v>0</v>
      </c>
      <c r="J28" s="4"/>
    </row>
    <row r="29" spans="3:252" ht="15" x14ac:dyDescent="0.35">
      <c r="C29" s="12"/>
      <c r="D29" s="13"/>
      <c r="E29" s="13"/>
      <c r="F29" s="13"/>
      <c r="G29" s="13"/>
      <c r="J29" s="4"/>
    </row>
    <row r="30" spans="3:252" ht="19.95" customHeight="1" x14ac:dyDescent="0.35">
      <c r="C30" s="30" t="s">
        <v>21</v>
      </c>
      <c r="D30" s="19">
        <f>D2</f>
        <v>44927</v>
      </c>
      <c r="E30" s="19">
        <f>E2</f>
        <v>44562</v>
      </c>
      <c r="F30" s="13"/>
      <c r="G30" s="13"/>
      <c r="IP30" s="3"/>
      <c r="IQ30" s="3"/>
      <c r="IR30" s="3"/>
    </row>
    <row r="31" spans="3:252" ht="19.95" customHeight="1" x14ac:dyDescent="0.35">
      <c r="C31" s="30"/>
      <c r="D31" s="19" t="str">
        <f>D3</f>
        <v xml:space="preserve"> 31.12.2023</v>
      </c>
      <c r="E31" s="19" t="str">
        <f>E3</f>
        <v xml:space="preserve"> 31.12.2022</v>
      </c>
      <c r="F31" s="14"/>
      <c r="G31" s="13"/>
      <c r="IP31" s="3"/>
      <c r="IQ31" s="3"/>
      <c r="IR31" s="3"/>
    </row>
    <row r="32" spans="3:252" ht="28.8" x14ac:dyDescent="0.35">
      <c r="C32" s="20" t="s">
        <v>14</v>
      </c>
      <c r="D32" s="15">
        <v>4.5284000000000004</v>
      </c>
      <c r="E32" s="15">
        <v>4.5911</v>
      </c>
      <c r="F32" s="14"/>
      <c r="G32" s="14"/>
      <c r="IP32" s="3"/>
      <c r="IQ32" s="3"/>
      <c r="IR32" s="3"/>
    </row>
    <row r="33" spans="3:252" ht="15" x14ac:dyDescent="0.35">
      <c r="C33" s="20" t="s">
        <v>34</v>
      </c>
      <c r="D33" s="15">
        <v>4.3479999999999999</v>
      </c>
      <c r="E33" s="15">
        <v>4.6898999999999997</v>
      </c>
      <c r="F33" s="14"/>
      <c r="G33" s="14"/>
      <c r="IP33" s="3"/>
      <c r="IQ33" s="3"/>
      <c r="IR33" s="3"/>
    </row>
    <row r="37" spans="3:252" ht="12.6" hidden="1" customHeight="1" x14ac:dyDescent="0.3"/>
    <row r="38" spans="3:252" ht="12.6" hidden="1" customHeight="1" x14ac:dyDescent="0.3"/>
    <row r="39" spans="3:252" ht="12.6" hidden="1" customHeight="1" x14ac:dyDescent="0.3">
      <c r="C39" s="6"/>
    </row>
    <row r="40" spans="3:252" ht="12.6" hidden="1" customHeight="1" x14ac:dyDescent="0.3"/>
    <row r="41" spans="3:252" ht="12.6" hidden="1" customHeight="1" x14ac:dyDescent="0.3">
      <c r="C41" s="7" t="s">
        <v>15</v>
      </c>
      <c r="D41" s="7" t="s">
        <v>16</v>
      </c>
      <c r="E41" s="7" t="s">
        <v>17</v>
      </c>
      <c r="F41" s="7" t="s">
        <v>18</v>
      </c>
      <c r="G41" s="5" t="s">
        <v>19</v>
      </c>
    </row>
    <row r="42" spans="3:252" ht="12.6" hidden="1" customHeight="1" x14ac:dyDescent="0.3">
      <c r="C42" s="7" t="s">
        <v>20</v>
      </c>
      <c r="D42" s="7">
        <v>4.7088999999999999</v>
      </c>
      <c r="E42" s="7">
        <v>4.7169999999999996</v>
      </c>
      <c r="F42" s="7">
        <v>4.6755000000000004</v>
      </c>
      <c r="G42" s="7">
        <v>4.5888999999999998</v>
      </c>
    </row>
    <row r="43" spans="3:252" ht="12.6" hidden="1" customHeight="1" x14ac:dyDescent="0.3"/>
    <row r="44" spans="3:252" ht="12.6" hidden="1" customHeight="1" x14ac:dyDescent="0.3"/>
    <row r="45" spans="3:252" ht="12.6" hidden="1" customHeight="1" x14ac:dyDescent="0.3"/>
    <row r="46" spans="3:252" ht="12.6" hidden="1" customHeight="1" x14ac:dyDescent="0.3"/>
  </sheetData>
  <mergeCells count="14">
    <mergeCell ref="C30:C31"/>
    <mergeCell ref="D15:E15"/>
    <mergeCell ref="F15:G15"/>
    <mergeCell ref="C16:C17"/>
    <mergeCell ref="D16:D17"/>
    <mergeCell ref="E16:E17"/>
    <mergeCell ref="F16:F17"/>
    <mergeCell ref="G16:G17"/>
    <mergeCell ref="C9:C10"/>
    <mergeCell ref="F8:G8"/>
    <mergeCell ref="D8:E8"/>
    <mergeCell ref="D1:E1"/>
    <mergeCell ref="F1:G1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Wybrane dane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Kubacka</dc:creator>
  <cp:lastModifiedBy>Izabela Kubacka</cp:lastModifiedBy>
  <dcterms:created xsi:type="dcterms:W3CDTF">2024-05-14T12:43:41Z</dcterms:created>
  <dcterms:modified xsi:type="dcterms:W3CDTF">2024-05-15T07:14:31Z</dcterms:modified>
</cp:coreProperties>
</file>